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6\"/>
    </mc:Choice>
  </mc:AlternateContent>
  <xr:revisionPtr revIDLastSave="0" documentId="13_ncr:1_{614F4260-9DD3-4DEE-A155-D969636FA319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6-07-01" sheetId="6" r:id="rId6"/>
    <sheet name="ОСР 6-12-01" sheetId="7" r:id="rId7"/>
    <sheet name="ОСР 518-02-01" sheetId="8" r:id="rId8"/>
    <sheet name="ОСР 518-09-01" sheetId="9" r:id="rId9"/>
    <sheet name="ОСР 518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37" i="1" l="1"/>
  <c r="C30" i="1"/>
  <c r="C32" i="1" s="1"/>
  <c r="I38" i="1"/>
  <c r="I37" i="1"/>
  <c r="I36" i="1"/>
  <c r="I35" i="1"/>
  <c r="I34" i="1"/>
  <c r="E71" i="2"/>
  <c r="E72" i="2" s="1"/>
  <c r="E74" i="2" s="1"/>
  <c r="E75" i="2" s="1"/>
  <c r="E76" i="2" s="1"/>
  <c r="G70" i="2"/>
  <c r="G71" i="2" s="1"/>
  <c r="G72" i="2" s="1"/>
  <c r="G74" i="2" s="1"/>
  <c r="G75" i="2" s="1"/>
  <c r="G76" i="2" s="1"/>
  <c r="F70" i="2"/>
  <c r="F71" i="2" s="1"/>
  <c r="F72" i="2" s="1"/>
  <c r="F74" i="2" s="1"/>
  <c r="F75" i="2" s="1"/>
  <c r="F76" i="2" s="1"/>
  <c r="C36" i="1" s="1"/>
  <c r="E70" i="2"/>
  <c r="D70" i="2"/>
  <c r="D71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61" i="2" l="1"/>
  <c r="H33" i="2"/>
  <c r="H23" i="2"/>
  <c r="H39" i="2"/>
  <c r="H42" i="2"/>
  <c r="C31" i="1"/>
  <c r="H71" i="2"/>
  <c r="D72" i="2"/>
  <c r="H70" i="2"/>
  <c r="H72" i="2" l="1"/>
  <c r="D74" i="2"/>
  <c r="D75" i="2" l="1"/>
  <c r="H74" i="2"/>
  <c r="D76" i="2" l="1"/>
  <c r="H75" i="2"/>
  <c r="H76" i="2" l="1"/>
  <c r="C35" i="1"/>
  <c r="C38" i="1" l="1"/>
  <c r="C40" i="1" s="1"/>
  <c r="C42" i="1" l="1"/>
  <c r="C39" i="1"/>
</calcChain>
</file>

<file path=xl/sharedStrings.xml><?xml version="1.0" encoding="utf-8"?>
<sst xmlns="http://schemas.openxmlformats.org/spreadsheetml/2006/main" count="408" uniqueCount="166">
  <si>
    <t>СВОДКА ЗАТРАТ</t>
  </si>
  <si>
    <t>P_0976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</si>
  <si>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</si>
  <si>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</si>
  <si>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</si>
  <si>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</si>
  <si>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</si>
  <si>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</si>
  <si>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</si>
  <si>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</si>
  <si>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</si>
  <si>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</si>
  <si>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</si>
  <si>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</si>
  <si>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</si>
  <si>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</si>
  <si>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</si>
  <si>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</si>
  <si>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</si>
  <si>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</si>
  <si>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</si>
  <si>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</si>
  <si>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</si>
  <si>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</si>
  <si>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</si>
  <si>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</si>
  <si>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</si>
  <si>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</si>
  <si>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</si>
  <si>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</si>
  <si>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</si>
  <si>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</si>
  <si>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</si>
  <si>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</si>
  <si>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</si>
  <si>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</si>
  <si>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</si>
  <si>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</si>
  <si>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</si>
  <si>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</si>
  <si>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</si>
  <si>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</si>
  <si>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</si>
  <si>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</si>
  <si>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</si>
  <si>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</si>
  <si>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</si>
  <si>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</si>
  <si>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</si>
  <si>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</si>
  <si>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</si>
  <si>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</si>
  <si>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</si>
  <si>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</si>
  <si>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</si>
  <si>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</si>
  <si>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</si>
  <si>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</si>
  <si>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</si>
  <si>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</si>
  <si>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</si>
  <si>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</si>
  <si>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</si>
  <si>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</si>
  <si>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</si>
  <si>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</si>
  <si>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</si>
  <si>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</si>
  <si>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</si>
  <si>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</si>
  <si>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</si>
  <si>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</si>
  <si>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</si>
  <si>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</si>
  <si>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</si>
  <si>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</si>
  <si>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</si>
  <si>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</si>
  <si>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</si>
  <si>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</si>
  <si>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</si>
  <si>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</si>
  <si>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</si>
  <si>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</si>
  <si>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</si>
  <si>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</si>
  <si>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</si>
  <si>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</si>
  <si>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</si>
  <si>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</si>
  <si>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</si>
  <si>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</si>
  <si>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</si>
  <si>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</si>
  <si>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</si>
  <si>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</si>
  <si>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</si>
  <si>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</si>
  <si>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</si>
  <si>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</si>
  <si>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</si>
  <si>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</si>
  <si>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</si>
  <si>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</si>
  <si>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</si>
  <si>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</si>
  <si>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</si>
  <si>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</si>
  <si>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</si>
  <si>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</si>
  <si>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</si>
  <si>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</si>
  <si>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</si>
  <si>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</si>
  <si>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</si>
  <si>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</si>
  <si>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</si>
  <si>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</si>
  <si>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</si>
  <si>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</si>
  <si>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</si>
  <si>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</si>
  <si>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</si>
  <si>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</si>
  <si>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</si>
  <si>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</si>
  <si>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6-12-01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</si>
  <si>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</si>
  <si>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</si>
  <si>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</si>
  <si>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6-07-01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</si>
  <si>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</si>
  <si>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</si>
  <si>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</si>
  <si>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</si>
  <si>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</si>
  <si>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</si>
  <si>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</si>
  <si>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</si>
  <si>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</si>
  <si>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</si>
  <si>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</si>
  <si>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</si>
  <si>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</si>
  <si>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</si>
  <si>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</si>
  <si>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</si>
  <si>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</si>
  <si>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</si>
  <si>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</si>
  <si>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</si>
  <si>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</si>
  <si>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</si>
  <si>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</si>
  <si>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</si>
  <si>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</si>
  <si>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</si>
  <si>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</si>
  <si>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</si>
  <si>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</si>
  <si>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</si>
  <si>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</si>
  <si>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</si>
  <si>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</si>
  <si>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2027 год</t>
  </si>
  <si>
    <t>Реконструкция КЛ-10 кВ КТПН №2080002 (КТПН-2 парка Победы) до КТПН №2080001 (КТПН-1 парка Победы) (протяженностью 0,574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</si>
</sst>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B23" sqref="B23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5.33203125" customWidth="1"/>
    <col min="9" max="9" width="28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165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164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v>0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0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0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C30*I36</f>
        <v>0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151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152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154</v>
      </c>
      <c r="C35" s="76">
        <f>ССР!D76+ССР!E76</f>
        <v>57598.810199892228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158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159</v>
      </c>
      <c r="C37" s="76">
        <f>(ССР!G72)*1.2</f>
        <v>12500.321472120972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70099.131672013202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160</v>
      </c>
      <c r="C39" s="62">
        <f>C38-ROUND(C38/1.2,5)</f>
        <v>11683.188612013204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161</v>
      </c>
      <c r="C40" s="77">
        <f>C38*I37</f>
        <v>84909.281988148563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162</v>
      </c>
      <c r="C42" s="79">
        <f>C40+C32</f>
        <v>84909.281988148563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163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105</v>
      </c>
      <c r="D13" s="19">
        <v>0</v>
      </c>
      <c r="E13" s="19">
        <v>0</v>
      </c>
      <c r="F13" s="19">
        <v>0</v>
      </c>
      <c r="G13" s="19">
        <v>3036.2326796911002</v>
      </c>
      <c r="H13" s="19">
        <v>3036.2326796911002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3036.2326796911002</v>
      </c>
      <c r="H14" s="19">
        <v>3036.2326796911002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A55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25</v>
      </c>
      <c r="B3" s="95"/>
      <c r="C3" s="45"/>
      <c r="D3" s="43">
        <v>11634.488454439999</v>
      </c>
      <c r="E3" s="41"/>
      <c r="F3" s="41"/>
      <c r="G3" s="41"/>
      <c r="H3" s="48"/>
    </row>
    <row r="4" spans="1:8" x14ac:dyDescent="0.3">
      <c r="A4" s="96" t="s">
        <v>114</v>
      </c>
      <c r="B4" s="42" t="s">
        <v>115</v>
      </c>
      <c r="C4" s="45"/>
      <c r="D4" s="43">
        <v>10892.681791653</v>
      </c>
      <c r="E4" s="41"/>
      <c r="F4" s="41"/>
      <c r="G4" s="41"/>
      <c r="H4" s="48"/>
    </row>
    <row r="5" spans="1:8" x14ac:dyDescent="0.3">
      <c r="A5" s="96"/>
      <c r="B5" s="42" t="s">
        <v>116</v>
      </c>
      <c r="C5" s="37"/>
      <c r="D5" s="43">
        <v>741.80666278697004</v>
      </c>
      <c r="E5" s="41"/>
      <c r="F5" s="41"/>
      <c r="G5" s="41"/>
      <c r="H5" s="47"/>
    </row>
    <row r="6" spans="1:8" x14ac:dyDescent="0.3">
      <c r="A6" s="97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86</v>
      </c>
      <c r="B8" s="99"/>
      <c r="C8" s="96" t="s">
        <v>120</v>
      </c>
      <c r="D8" s="44">
        <v>11634.488454439999</v>
      </c>
      <c r="E8" s="41">
        <v>1.17</v>
      </c>
      <c r="F8" s="41" t="s">
        <v>119</v>
      </c>
      <c r="G8" s="44">
        <v>9944.007226017</v>
      </c>
      <c r="H8" s="47"/>
    </row>
    <row r="9" spans="1:8" x14ac:dyDescent="0.3">
      <c r="A9" s="100">
        <v>1</v>
      </c>
      <c r="B9" s="42" t="s">
        <v>115</v>
      </c>
      <c r="C9" s="96"/>
      <c r="D9" s="44">
        <v>10892.681791653</v>
      </c>
      <c r="E9" s="41"/>
      <c r="F9" s="41"/>
      <c r="G9" s="41"/>
      <c r="H9" s="97" t="s">
        <v>25</v>
      </c>
    </row>
    <row r="10" spans="1:8" x14ac:dyDescent="0.3">
      <c r="A10" s="96"/>
      <c r="B10" s="42" t="s">
        <v>116</v>
      </c>
      <c r="C10" s="96"/>
      <c r="D10" s="44">
        <v>741.80666278697004</v>
      </c>
      <c r="E10" s="41"/>
      <c r="F10" s="41"/>
      <c r="G10" s="41"/>
      <c r="H10" s="97"/>
    </row>
    <row r="11" spans="1:8" x14ac:dyDescent="0.3">
      <c r="A11" s="96"/>
      <c r="B11" s="42" t="s">
        <v>117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118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49</v>
      </c>
      <c r="B13" s="95"/>
      <c r="C13" s="37"/>
      <c r="D13" s="43">
        <v>80.331182568257006</v>
      </c>
      <c r="E13" s="41"/>
      <c r="F13" s="41"/>
      <c r="G13" s="41"/>
      <c r="H13" s="47"/>
    </row>
    <row r="14" spans="1:8" x14ac:dyDescent="0.3">
      <c r="A14" s="96" t="s">
        <v>121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118</v>
      </c>
      <c r="C17" s="37"/>
      <c r="D17" s="43">
        <v>35.376770803550997</v>
      </c>
      <c r="E17" s="41"/>
      <c r="F17" s="41"/>
      <c r="G17" s="41"/>
      <c r="H17" s="47"/>
    </row>
    <row r="18" spans="1:8" x14ac:dyDescent="0.3">
      <c r="A18" s="98" t="s">
        <v>89</v>
      </c>
      <c r="B18" s="99"/>
      <c r="C18" s="96" t="s">
        <v>120</v>
      </c>
      <c r="D18" s="44">
        <v>35.376770803550997</v>
      </c>
      <c r="E18" s="41">
        <v>1.17</v>
      </c>
      <c r="F18" s="41" t="s">
        <v>119</v>
      </c>
      <c r="G18" s="44">
        <v>30.236556242351998</v>
      </c>
      <c r="H18" s="47"/>
    </row>
    <row r="19" spans="1:8" x14ac:dyDescent="0.3">
      <c r="A19" s="100">
        <v>1</v>
      </c>
      <c r="B19" s="42" t="s">
        <v>115</v>
      </c>
      <c r="C19" s="96"/>
      <c r="D19" s="44">
        <v>0</v>
      </c>
      <c r="E19" s="41"/>
      <c r="F19" s="41"/>
      <c r="G19" s="41"/>
      <c r="H19" s="97" t="s">
        <v>25</v>
      </c>
    </row>
    <row r="20" spans="1:8" x14ac:dyDescent="0.3">
      <c r="A20" s="96"/>
      <c r="B20" s="42" t="s">
        <v>116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117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118</v>
      </c>
      <c r="C22" s="96"/>
      <c r="D22" s="44">
        <v>35.376770803550997</v>
      </c>
      <c r="E22" s="41"/>
      <c r="F22" s="41"/>
      <c r="G22" s="41"/>
      <c r="H22" s="97"/>
    </row>
    <row r="23" spans="1:8" x14ac:dyDescent="0.3">
      <c r="A23" s="96" t="s">
        <v>122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118</v>
      </c>
      <c r="C26" s="37"/>
      <c r="D26" s="43">
        <v>80.331182568257006</v>
      </c>
      <c r="E26" s="41"/>
      <c r="F26" s="41"/>
      <c r="G26" s="41"/>
      <c r="H26" s="47"/>
    </row>
    <row r="27" spans="1:8" x14ac:dyDescent="0.3">
      <c r="A27" s="98" t="s">
        <v>103</v>
      </c>
      <c r="B27" s="99"/>
      <c r="C27" s="96" t="s">
        <v>124</v>
      </c>
      <c r="D27" s="44">
        <v>44.954411764706002</v>
      </c>
      <c r="E27" s="41">
        <v>0.77</v>
      </c>
      <c r="F27" s="41" t="s">
        <v>119</v>
      </c>
      <c r="G27" s="44">
        <v>58.382352941176002</v>
      </c>
      <c r="H27" s="47"/>
    </row>
    <row r="28" spans="1:8" x14ac:dyDescent="0.3">
      <c r="A28" s="100">
        <v>1</v>
      </c>
      <c r="B28" s="42" t="s">
        <v>115</v>
      </c>
      <c r="C28" s="96"/>
      <c r="D28" s="44">
        <v>0</v>
      </c>
      <c r="E28" s="41"/>
      <c r="F28" s="41"/>
      <c r="G28" s="41"/>
      <c r="H28" s="97" t="s">
        <v>123</v>
      </c>
    </row>
    <row r="29" spans="1:8" x14ac:dyDescent="0.3">
      <c r="A29" s="96"/>
      <c r="B29" s="42" t="s">
        <v>116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117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118</v>
      </c>
      <c r="C31" s="96"/>
      <c r="D31" s="44">
        <v>44.954411764706002</v>
      </c>
      <c r="E31" s="41"/>
      <c r="F31" s="41"/>
      <c r="G31" s="41"/>
      <c r="H31" s="97"/>
    </row>
    <row r="32" spans="1:8" ht="24.6" x14ac:dyDescent="0.3">
      <c r="A32" s="101" t="s">
        <v>65</v>
      </c>
      <c r="B32" s="95"/>
      <c r="C32" s="37"/>
      <c r="D32" s="43">
        <v>5613.6402424338003</v>
      </c>
      <c r="E32" s="41"/>
      <c r="F32" s="41"/>
      <c r="G32" s="41"/>
      <c r="H32" s="47"/>
    </row>
    <row r="33" spans="1:8" x14ac:dyDescent="0.3">
      <c r="A33" s="96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118</v>
      </c>
      <c r="C36" s="37"/>
      <c r="D36" s="43">
        <v>670.61796808155998</v>
      </c>
      <c r="E36" s="41"/>
      <c r="F36" s="41"/>
      <c r="G36" s="41"/>
      <c r="H36" s="47"/>
    </row>
    <row r="37" spans="1:8" x14ac:dyDescent="0.3">
      <c r="A37" s="98" t="s">
        <v>65</v>
      </c>
      <c r="B37" s="99"/>
      <c r="C37" s="96" t="s">
        <v>120</v>
      </c>
      <c r="D37" s="44">
        <v>670.61796808155998</v>
      </c>
      <c r="E37" s="41">
        <v>1.17</v>
      </c>
      <c r="F37" s="41" t="s">
        <v>119</v>
      </c>
      <c r="G37" s="44">
        <v>573.17775049705995</v>
      </c>
      <c r="H37" s="47"/>
    </row>
    <row r="38" spans="1:8" x14ac:dyDescent="0.3">
      <c r="A38" s="100">
        <v>1</v>
      </c>
      <c r="B38" s="42" t="s">
        <v>115</v>
      </c>
      <c r="C38" s="96"/>
      <c r="D38" s="44">
        <v>0</v>
      </c>
      <c r="E38" s="41"/>
      <c r="F38" s="41"/>
      <c r="G38" s="41"/>
      <c r="H38" s="97" t="s">
        <v>25</v>
      </c>
    </row>
    <row r="39" spans="1:8" x14ac:dyDescent="0.3">
      <c r="A39" s="96"/>
      <c r="B39" s="42" t="s">
        <v>116</v>
      </c>
      <c r="C39" s="96"/>
      <c r="D39" s="44">
        <v>0</v>
      </c>
      <c r="E39" s="41"/>
      <c r="F39" s="41"/>
      <c r="G39" s="41"/>
      <c r="H39" s="97"/>
    </row>
    <row r="40" spans="1:8" x14ac:dyDescent="0.3">
      <c r="A40" s="96"/>
      <c r="B40" s="42" t="s">
        <v>117</v>
      </c>
      <c r="C40" s="96"/>
      <c r="D40" s="44">
        <v>0</v>
      </c>
      <c r="E40" s="41"/>
      <c r="F40" s="41"/>
      <c r="G40" s="41"/>
      <c r="H40" s="97"/>
    </row>
    <row r="41" spans="1:8" x14ac:dyDescent="0.3">
      <c r="A41" s="96"/>
      <c r="B41" s="42" t="s">
        <v>118</v>
      </c>
      <c r="C41" s="96"/>
      <c r="D41" s="44">
        <v>670.61796808155998</v>
      </c>
      <c r="E41" s="41"/>
      <c r="F41" s="41"/>
      <c r="G41" s="41"/>
      <c r="H41" s="97"/>
    </row>
    <row r="42" spans="1:8" x14ac:dyDescent="0.3">
      <c r="A42" s="96" t="s">
        <v>126</v>
      </c>
      <c r="B42" s="42" t="s">
        <v>115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6"/>
      <c r="B43" s="42" t="s">
        <v>116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117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118</v>
      </c>
      <c r="C45" s="37"/>
      <c r="D45" s="43">
        <v>5613.6402424338003</v>
      </c>
      <c r="E45" s="41"/>
      <c r="F45" s="41"/>
      <c r="G45" s="41"/>
      <c r="H45" s="47"/>
    </row>
    <row r="46" spans="1:8" x14ac:dyDescent="0.3">
      <c r="A46" s="98" t="s">
        <v>65</v>
      </c>
      <c r="B46" s="99"/>
      <c r="C46" s="96" t="s">
        <v>129</v>
      </c>
      <c r="D46" s="44">
        <v>4943.0222743523</v>
      </c>
      <c r="E46" s="41">
        <v>0.05</v>
      </c>
      <c r="F46" s="41" t="s">
        <v>127</v>
      </c>
      <c r="G46" s="44">
        <v>98860.445487044999</v>
      </c>
      <c r="H46" s="47"/>
    </row>
    <row r="47" spans="1:8" x14ac:dyDescent="0.3">
      <c r="A47" s="100">
        <v>1</v>
      </c>
      <c r="B47" s="42" t="s">
        <v>115</v>
      </c>
      <c r="C47" s="96"/>
      <c r="D47" s="44">
        <v>0</v>
      </c>
      <c r="E47" s="41"/>
      <c r="F47" s="41"/>
      <c r="G47" s="41"/>
      <c r="H47" s="97" t="s">
        <v>128</v>
      </c>
    </row>
    <row r="48" spans="1:8" x14ac:dyDescent="0.3">
      <c r="A48" s="96"/>
      <c r="B48" s="42" t="s">
        <v>116</v>
      </c>
      <c r="C48" s="96"/>
      <c r="D48" s="44">
        <v>0</v>
      </c>
      <c r="E48" s="41"/>
      <c r="F48" s="41"/>
      <c r="G48" s="41"/>
      <c r="H48" s="97"/>
    </row>
    <row r="49" spans="1:8" x14ac:dyDescent="0.3">
      <c r="A49" s="96"/>
      <c r="B49" s="42" t="s">
        <v>117</v>
      </c>
      <c r="C49" s="96"/>
      <c r="D49" s="44">
        <v>0</v>
      </c>
      <c r="E49" s="41"/>
      <c r="F49" s="41"/>
      <c r="G49" s="41"/>
      <c r="H49" s="97"/>
    </row>
    <row r="50" spans="1:8" x14ac:dyDescent="0.3">
      <c r="A50" s="96"/>
      <c r="B50" s="42" t="s">
        <v>118</v>
      </c>
      <c r="C50" s="96"/>
      <c r="D50" s="44">
        <v>4943.0222743523</v>
      </c>
      <c r="E50" s="41"/>
      <c r="F50" s="41"/>
      <c r="G50" s="41"/>
      <c r="H50" s="97"/>
    </row>
    <row r="51" spans="1:8" ht="24.6" x14ac:dyDescent="0.3">
      <c r="A51" s="101" t="s">
        <v>93</v>
      </c>
      <c r="B51" s="95"/>
      <c r="C51" s="37"/>
      <c r="D51" s="43">
        <v>0</v>
      </c>
      <c r="E51" s="41"/>
      <c r="F51" s="41"/>
      <c r="G51" s="41"/>
      <c r="H51" s="47"/>
    </row>
    <row r="52" spans="1:8" x14ac:dyDescent="0.3">
      <c r="A52" s="96" t="s">
        <v>130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118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8" t="s">
        <v>95</v>
      </c>
      <c r="B56" s="99"/>
      <c r="C56" s="96" t="s">
        <v>129</v>
      </c>
      <c r="D56" s="44">
        <v>0</v>
      </c>
      <c r="E56" s="41">
        <v>0.05</v>
      </c>
      <c r="F56" s="41" t="s">
        <v>127</v>
      </c>
      <c r="G56" s="44">
        <v>0</v>
      </c>
      <c r="H56" s="47"/>
    </row>
    <row r="57" spans="1:8" x14ac:dyDescent="0.3">
      <c r="A57" s="100">
        <v>1</v>
      </c>
      <c r="B57" s="42" t="s">
        <v>115</v>
      </c>
      <c r="C57" s="96"/>
      <c r="D57" s="44">
        <v>0</v>
      </c>
      <c r="E57" s="41"/>
      <c r="F57" s="41"/>
      <c r="G57" s="41"/>
      <c r="H57" s="97" t="s">
        <v>128</v>
      </c>
    </row>
    <row r="58" spans="1:8" x14ac:dyDescent="0.3">
      <c r="A58" s="96"/>
      <c r="B58" s="42" t="s">
        <v>116</v>
      </c>
      <c r="C58" s="96"/>
      <c r="D58" s="44">
        <v>0</v>
      </c>
      <c r="E58" s="41"/>
      <c r="F58" s="41"/>
      <c r="G58" s="41"/>
      <c r="H58" s="97"/>
    </row>
    <row r="59" spans="1:8" x14ac:dyDescent="0.3">
      <c r="A59" s="96"/>
      <c r="B59" s="42" t="s">
        <v>117</v>
      </c>
      <c r="C59" s="96"/>
      <c r="D59" s="44">
        <v>0</v>
      </c>
      <c r="E59" s="41"/>
      <c r="F59" s="41"/>
      <c r="G59" s="41"/>
      <c r="H59" s="97"/>
    </row>
    <row r="60" spans="1:8" x14ac:dyDescent="0.3">
      <c r="A60" s="96"/>
      <c r="B60" s="42" t="s">
        <v>118</v>
      </c>
      <c r="C60" s="96"/>
      <c r="D60" s="44">
        <v>0</v>
      </c>
      <c r="E60" s="41"/>
      <c r="F60" s="41"/>
      <c r="G60" s="41"/>
      <c r="H60" s="97"/>
    </row>
    <row r="61" spans="1:8" ht="24.6" x14ac:dyDescent="0.3">
      <c r="A61" s="101" t="s">
        <v>98</v>
      </c>
      <c r="B61" s="95"/>
      <c r="C61" s="37"/>
      <c r="D61" s="43">
        <v>32307.388235294002</v>
      </c>
      <c r="E61" s="41"/>
      <c r="F61" s="41"/>
      <c r="G61" s="41"/>
      <c r="H61" s="47"/>
    </row>
    <row r="62" spans="1:8" x14ac:dyDescent="0.3">
      <c r="A62" s="96" t="s">
        <v>131</v>
      </c>
      <c r="B62" s="42" t="s">
        <v>115</v>
      </c>
      <c r="C62" s="37"/>
      <c r="D62" s="43">
        <v>30318.070588235001</v>
      </c>
      <c r="E62" s="41"/>
      <c r="F62" s="41"/>
      <c r="G62" s="41"/>
      <c r="H62" s="47"/>
    </row>
    <row r="63" spans="1:8" x14ac:dyDescent="0.3">
      <c r="A63" s="96"/>
      <c r="B63" s="42" t="s">
        <v>116</v>
      </c>
      <c r="C63" s="37"/>
      <c r="D63" s="43">
        <v>1989.3176470588</v>
      </c>
      <c r="E63" s="41"/>
      <c r="F63" s="41"/>
      <c r="G63" s="41"/>
      <c r="H63" s="47"/>
    </row>
    <row r="64" spans="1:8" x14ac:dyDescent="0.3">
      <c r="A64" s="96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118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8" t="s">
        <v>100</v>
      </c>
      <c r="B66" s="99"/>
      <c r="C66" s="96" t="s">
        <v>124</v>
      </c>
      <c r="D66" s="44">
        <v>32307.388235294002</v>
      </c>
      <c r="E66" s="41">
        <v>0.77</v>
      </c>
      <c r="F66" s="41" t="s">
        <v>119</v>
      </c>
      <c r="G66" s="44">
        <v>41957.647058823997</v>
      </c>
      <c r="H66" s="47"/>
    </row>
    <row r="67" spans="1:8" x14ac:dyDescent="0.3">
      <c r="A67" s="100">
        <v>1</v>
      </c>
      <c r="B67" s="42" t="s">
        <v>115</v>
      </c>
      <c r="C67" s="96"/>
      <c r="D67" s="44">
        <v>30318.070588235001</v>
      </c>
      <c r="E67" s="41"/>
      <c r="F67" s="41"/>
      <c r="G67" s="41"/>
      <c r="H67" s="97" t="s">
        <v>123</v>
      </c>
    </row>
    <row r="68" spans="1:8" x14ac:dyDescent="0.3">
      <c r="A68" s="96"/>
      <c r="B68" s="42" t="s">
        <v>116</v>
      </c>
      <c r="C68" s="96"/>
      <c r="D68" s="44">
        <v>1989.3176470588</v>
      </c>
      <c r="E68" s="41"/>
      <c r="F68" s="41"/>
      <c r="G68" s="41"/>
      <c r="H68" s="97"/>
    </row>
    <row r="69" spans="1:8" x14ac:dyDescent="0.3">
      <c r="A69" s="96"/>
      <c r="B69" s="42" t="s">
        <v>117</v>
      </c>
      <c r="C69" s="96"/>
      <c r="D69" s="44">
        <v>0</v>
      </c>
      <c r="E69" s="41"/>
      <c r="F69" s="41"/>
      <c r="G69" s="41"/>
      <c r="H69" s="97"/>
    </row>
    <row r="70" spans="1:8" x14ac:dyDescent="0.3">
      <c r="A70" s="96"/>
      <c r="B70" s="42" t="s">
        <v>118</v>
      </c>
      <c r="C70" s="96"/>
      <c r="D70" s="44">
        <v>0</v>
      </c>
      <c r="E70" s="41"/>
      <c r="F70" s="41"/>
      <c r="G70" s="41"/>
      <c r="H70" s="97"/>
    </row>
    <row r="71" spans="1:8" ht="24.6" x14ac:dyDescent="0.3">
      <c r="A71" s="101" t="s">
        <v>105</v>
      </c>
      <c r="B71" s="95"/>
      <c r="C71" s="37"/>
      <c r="D71" s="43">
        <v>3036.2326796911002</v>
      </c>
      <c r="E71" s="41"/>
      <c r="F71" s="41"/>
      <c r="G71" s="41"/>
      <c r="H71" s="47"/>
    </row>
    <row r="72" spans="1:8" x14ac:dyDescent="0.3">
      <c r="A72" s="96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118</v>
      </c>
      <c r="C75" s="37"/>
      <c r="D75" s="43">
        <v>3036.2326796911002</v>
      </c>
      <c r="E75" s="41"/>
      <c r="F75" s="41"/>
      <c r="G75" s="41"/>
      <c r="H75" s="47"/>
    </row>
    <row r="76" spans="1:8" x14ac:dyDescent="0.3">
      <c r="A76" s="98" t="s">
        <v>105</v>
      </c>
      <c r="B76" s="99"/>
      <c r="C76" s="96" t="s">
        <v>124</v>
      </c>
      <c r="D76" s="44">
        <v>3036.2326796911002</v>
      </c>
      <c r="E76" s="41">
        <v>0.77</v>
      </c>
      <c r="F76" s="41" t="s">
        <v>119</v>
      </c>
      <c r="G76" s="44">
        <v>3943.1593242741001</v>
      </c>
      <c r="H76" s="47"/>
    </row>
    <row r="77" spans="1:8" x14ac:dyDescent="0.3">
      <c r="A77" s="100">
        <v>1</v>
      </c>
      <c r="B77" s="42" t="s">
        <v>115</v>
      </c>
      <c r="C77" s="96"/>
      <c r="D77" s="44">
        <v>0</v>
      </c>
      <c r="E77" s="41"/>
      <c r="F77" s="41"/>
      <c r="G77" s="41"/>
      <c r="H77" s="97" t="s">
        <v>123</v>
      </c>
    </row>
    <row r="78" spans="1:8" x14ac:dyDescent="0.3">
      <c r="A78" s="96"/>
      <c r="B78" s="42" t="s">
        <v>116</v>
      </c>
      <c r="C78" s="96"/>
      <c r="D78" s="44">
        <v>0</v>
      </c>
      <c r="E78" s="41"/>
      <c r="F78" s="41"/>
      <c r="G78" s="41"/>
      <c r="H78" s="97"/>
    </row>
    <row r="79" spans="1:8" x14ac:dyDescent="0.3">
      <c r="A79" s="96"/>
      <c r="B79" s="42" t="s">
        <v>117</v>
      </c>
      <c r="C79" s="96"/>
      <c r="D79" s="44">
        <v>0</v>
      </c>
      <c r="E79" s="41"/>
      <c r="F79" s="41"/>
      <c r="G79" s="41"/>
      <c r="H79" s="97"/>
    </row>
    <row r="80" spans="1:8" x14ac:dyDescent="0.3">
      <c r="A80" s="96"/>
      <c r="B80" s="42" t="s">
        <v>118</v>
      </c>
      <c r="C80" s="96"/>
      <c r="D80" s="44">
        <v>3036.2326796911002</v>
      </c>
      <c r="E80" s="41"/>
      <c r="F80" s="41"/>
      <c r="G80" s="41"/>
      <c r="H80" s="97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2" t="s">
        <v>133</v>
      </c>
      <c r="B83" s="102"/>
      <c r="C83" s="102"/>
      <c r="D83" s="102"/>
      <c r="E83" s="102"/>
      <c r="F83" s="102"/>
      <c r="G83" s="102"/>
      <c r="H83" s="102"/>
    </row>
    <row r="84" spans="1:8" x14ac:dyDescent="0.3">
      <c r="A84" s="102" t="s">
        <v>134</v>
      </c>
      <c r="B84" s="102"/>
      <c r="C84" s="102"/>
      <c r="D84" s="102"/>
      <c r="E84" s="102"/>
      <c r="F84" s="102"/>
      <c r="G84" s="102"/>
      <c r="H84" s="102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1:B51"/>
    <mergeCell ref="A52:A55"/>
    <mergeCell ref="A56:B56"/>
    <mergeCell ref="H57:H60"/>
    <mergeCell ref="C56:C60"/>
    <mergeCell ref="A57:A60"/>
    <mergeCell ref="A42:A45"/>
    <mergeCell ref="A46:B46"/>
    <mergeCell ref="H47:H50"/>
    <mergeCell ref="C46:C50"/>
    <mergeCell ref="A47:A50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1.6800468749999999</v>
      </c>
      <c r="D4" s="27">
        <v>5103.9171675885</v>
      </c>
      <c r="E4" s="26">
        <v>6</v>
      </c>
      <c r="F4" s="26"/>
      <c r="G4" s="27">
        <v>8574.8200876658993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0.48993750000000003</v>
      </c>
      <c r="D5" s="27">
        <v>818.22700652441995</v>
      </c>
      <c r="E5" s="26">
        <v>6</v>
      </c>
      <c r="F5" s="26"/>
      <c r="G5" s="27">
        <v>400.88009400905997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3.9179411764705998</v>
      </c>
      <c r="D6" s="27">
        <v>1662.7573397988001</v>
      </c>
      <c r="E6" s="26">
        <v>0.4</v>
      </c>
      <c r="F6" s="26"/>
      <c r="G6" s="27">
        <v>6514.5854480764001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0.22647058823529001</v>
      </c>
      <c r="D7" s="27">
        <v>1363.9187907776</v>
      </c>
      <c r="E7" s="26">
        <v>0.4</v>
      </c>
      <c r="F7" s="26"/>
      <c r="G7" s="27">
        <v>308.88749085257001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3.4197058823529001</v>
      </c>
      <c r="D8" s="27">
        <v>1049.6719013825</v>
      </c>
      <c r="E8" s="26">
        <v>0.4</v>
      </c>
      <c r="F8" s="26"/>
      <c r="G8" s="27">
        <v>3589.5691756983001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0.77</v>
      </c>
      <c r="D9" s="27">
        <v>6808.6826035618997</v>
      </c>
      <c r="E9" s="26">
        <v>0.4</v>
      </c>
      <c r="F9" s="26"/>
      <c r="G9" s="27">
        <v>5242.6856047427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4" zoomScale="90" zoomScaleNormal="90" workbookViewId="0">
      <selection activeCell="B14" sqref="B14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165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10892.681791653</v>
      </c>
      <c r="E25" s="20">
        <v>741.80666278697004</v>
      </c>
      <c r="F25" s="20">
        <v>0</v>
      </c>
      <c r="G25" s="20">
        <v>0</v>
      </c>
      <c r="H25" s="20">
        <v>11634.488454439999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30318.070588235001</v>
      </c>
      <c r="E26" s="20">
        <v>1989.3176470588</v>
      </c>
      <c r="F26" s="20">
        <v>0</v>
      </c>
      <c r="G26" s="20">
        <v>0</v>
      </c>
      <c r="H26" s="20">
        <v>32307.388235294002</v>
      </c>
    </row>
    <row r="27" spans="1:8" ht="16.95" customHeight="1" x14ac:dyDescent="0.3">
      <c r="A27" s="6"/>
      <c r="B27" s="9"/>
      <c r="C27" s="9" t="s">
        <v>28</v>
      </c>
      <c r="D27" s="20">
        <v>41210.752379887999</v>
      </c>
      <c r="E27" s="20">
        <v>2731.1243098457999</v>
      </c>
      <c r="F27" s="20">
        <v>0</v>
      </c>
      <c r="G27" s="20">
        <v>0</v>
      </c>
      <c r="H27" s="20">
        <v>43941.876689734003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41210.752379887999</v>
      </c>
      <c r="E43" s="20">
        <v>2731.1243098457999</v>
      </c>
      <c r="F43" s="20">
        <v>0</v>
      </c>
      <c r="G43" s="20">
        <v>0</v>
      </c>
      <c r="H43" s="20">
        <v>43941.876689734003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217.85363583306</v>
      </c>
      <c r="E45" s="20">
        <v>14.836133255739</v>
      </c>
      <c r="F45" s="20">
        <v>0</v>
      </c>
      <c r="G45" s="20">
        <v>0</v>
      </c>
      <c r="H45" s="20">
        <v>232.68976908880001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294.88636363635999</v>
      </c>
      <c r="E46" s="20">
        <v>0</v>
      </c>
      <c r="F46" s="20">
        <v>0</v>
      </c>
      <c r="G46" s="20">
        <v>0</v>
      </c>
      <c r="H46" s="20">
        <v>294.88636363635999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606.36141176471006</v>
      </c>
      <c r="E47" s="20">
        <v>39.786352941175998</v>
      </c>
      <c r="F47" s="20">
        <v>0</v>
      </c>
      <c r="G47" s="20">
        <v>0</v>
      </c>
      <c r="H47" s="20">
        <v>646.14776470588004</v>
      </c>
    </row>
    <row r="48" spans="1:8" ht="16.95" customHeight="1" x14ac:dyDescent="0.3">
      <c r="A48" s="6"/>
      <c r="B48" s="9"/>
      <c r="C48" s="9" t="s">
        <v>45</v>
      </c>
      <c r="D48" s="20">
        <v>1119.1014112340999</v>
      </c>
      <c r="E48" s="20">
        <v>54.622486196916</v>
      </c>
      <c r="F48" s="20">
        <v>0</v>
      </c>
      <c r="G48" s="20">
        <v>0</v>
      </c>
      <c r="H48" s="20">
        <v>1173.7238974310001</v>
      </c>
    </row>
    <row r="49" spans="1:8" ht="16.95" customHeight="1" x14ac:dyDescent="0.3">
      <c r="A49" s="6"/>
      <c r="B49" s="9"/>
      <c r="C49" s="9" t="s">
        <v>46</v>
      </c>
      <c r="D49" s="20">
        <v>42329.853791121997</v>
      </c>
      <c r="E49" s="20">
        <v>2785.7467960427002</v>
      </c>
      <c r="F49" s="20">
        <v>0</v>
      </c>
      <c r="G49" s="20">
        <v>0</v>
      </c>
      <c r="H49" s="20">
        <v>45115.600587164998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35.376770803550997</v>
      </c>
      <c r="H51" s="20">
        <v>35.376770803550997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605.54287238465997</v>
      </c>
      <c r="E52" s="20">
        <v>19.748376976715001</v>
      </c>
      <c r="F52" s="20">
        <v>0</v>
      </c>
      <c r="G52" s="20">
        <v>0</v>
      </c>
      <c r="H52" s="20">
        <v>625.29124936137998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428.46681507101999</v>
      </c>
      <c r="H53" s="20">
        <v>428.46681507101999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44.954411764706002</v>
      </c>
      <c r="H54" s="20">
        <v>44.954411764706002</v>
      </c>
    </row>
    <row r="55" spans="1:8" ht="31.2" x14ac:dyDescent="0.3">
      <c r="A55" s="6">
        <v>10</v>
      </c>
      <c r="B55" s="6" t="s">
        <v>50</v>
      </c>
      <c r="C55" s="7" t="s">
        <v>56</v>
      </c>
      <c r="D55" s="20">
        <v>807.1276752</v>
      </c>
      <c r="E55" s="20">
        <v>52.9596144</v>
      </c>
      <c r="F55" s="20">
        <v>0</v>
      </c>
      <c r="G55" s="20">
        <v>29.554411764706</v>
      </c>
      <c r="H55" s="20">
        <v>889.64170136471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925.30336759799002</v>
      </c>
      <c r="H56" s="20">
        <v>925.30336759799002</v>
      </c>
    </row>
    <row r="57" spans="1:8" ht="16.95" customHeight="1" x14ac:dyDescent="0.3">
      <c r="A57" s="6"/>
      <c r="B57" s="9"/>
      <c r="C57" s="9" t="s">
        <v>58</v>
      </c>
      <c r="D57" s="20">
        <v>1412.6705475847</v>
      </c>
      <c r="E57" s="20">
        <v>72.707991376715</v>
      </c>
      <c r="F57" s="20">
        <v>0</v>
      </c>
      <c r="G57" s="20">
        <v>1463.6557770019999</v>
      </c>
      <c r="H57" s="20">
        <v>2949.0343159633999</v>
      </c>
    </row>
    <row r="58" spans="1:8" ht="16.95" customHeight="1" x14ac:dyDescent="0.3">
      <c r="A58" s="6"/>
      <c r="B58" s="9"/>
      <c r="C58" s="9" t="s">
        <v>59</v>
      </c>
      <c r="D58" s="20">
        <v>43742.524338707</v>
      </c>
      <c r="E58" s="20">
        <v>2858.4547874194</v>
      </c>
      <c r="F58" s="20">
        <v>0</v>
      </c>
      <c r="G58" s="20">
        <v>1463.6557770019999</v>
      </c>
      <c r="H58" s="20">
        <v>48064.634903127997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43742.524338707</v>
      </c>
      <c r="E62" s="20">
        <v>2858.4547874194</v>
      </c>
      <c r="F62" s="20">
        <v>0</v>
      </c>
      <c r="G62" s="20">
        <v>1463.6557770019999</v>
      </c>
      <c r="H62" s="20">
        <v>48064.634903127997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670.61796808155998</v>
      </c>
      <c r="H64" s="20">
        <v>670.61796808155998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4943.0222743523</v>
      </c>
      <c r="H65" s="20">
        <v>4943.0222743523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3036.2326796911002</v>
      </c>
      <c r="H66" s="20">
        <v>3036.2326796911002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8649.8729221248996</v>
      </c>
      <c r="H67" s="20">
        <v>8649.8729221248996</v>
      </c>
    </row>
    <row r="68" spans="1:8" ht="16.95" customHeight="1" x14ac:dyDescent="0.3">
      <c r="A68" s="6"/>
      <c r="B68" s="9"/>
      <c r="C68" s="9" t="s">
        <v>76</v>
      </c>
      <c r="D68" s="20">
        <v>43742.524338707</v>
      </c>
      <c r="E68" s="20">
        <v>2858.4547874194</v>
      </c>
      <c r="F68" s="20">
        <v>0</v>
      </c>
      <c r="G68" s="20">
        <v>10113.528699127</v>
      </c>
      <c r="H68" s="20">
        <v>56714.507825253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1312.27573016121</v>
      </c>
      <c r="E70" s="20">
        <f>E68 * 3%</f>
        <v>85.75364362258199</v>
      </c>
      <c r="F70" s="20">
        <f>F68 * 3%</f>
        <v>0</v>
      </c>
      <c r="G70" s="20">
        <f>G68 * 3%</f>
        <v>303.40586097380998</v>
      </c>
      <c r="H70" s="20">
        <f>SUM(D70:G70)</f>
        <v>1701.4352347576018</v>
      </c>
    </row>
    <row r="71" spans="1:8" ht="16.95" customHeight="1" x14ac:dyDescent="0.3">
      <c r="A71" s="6"/>
      <c r="B71" s="9"/>
      <c r="C71" s="9" t="s">
        <v>72</v>
      </c>
      <c r="D71" s="20">
        <f>D70</f>
        <v>1312.27573016121</v>
      </c>
      <c r="E71" s="20">
        <f>E70</f>
        <v>85.75364362258199</v>
      </c>
      <c r="F71" s="20">
        <f>F70</f>
        <v>0</v>
      </c>
      <c r="G71" s="20">
        <f>G70</f>
        <v>303.40586097380998</v>
      </c>
      <c r="H71" s="20">
        <f>SUM(D71:G71)</f>
        <v>1701.4352347576018</v>
      </c>
    </row>
    <row r="72" spans="1:8" ht="16.95" customHeight="1" x14ac:dyDescent="0.3">
      <c r="A72" s="6"/>
      <c r="B72" s="9"/>
      <c r="C72" s="9" t="s">
        <v>71</v>
      </c>
      <c r="D72" s="20">
        <f>D71 + D68</f>
        <v>45054.800068868208</v>
      </c>
      <c r="E72" s="20">
        <f>E71 + E68</f>
        <v>2944.2084310419818</v>
      </c>
      <c r="F72" s="20">
        <f>F71 + F68</f>
        <v>0</v>
      </c>
      <c r="G72" s="20">
        <f>G71 + G68</f>
        <v>10416.93456010081</v>
      </c>
      <c r="H72" s="20">
        <f>SUM(D72:G72)</f>
        <v>58415.943060010999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9010.9600137736415</v>
      </c>
      <c r="E74" s="20">
        <f>E72 * 20%</f>
        <v>588.84168620839637</v>
      </c>
      <c r="F74" s="20">
        <f>F72 * 20%</f>
        <v>0</v>
      </c>
      <c r="G74" s="20">
        <f>G72 * 20%</f>
        <v>2083.3869120201621</v>
      </c>
      <c r="H74" s="20">
        <f>SUM(D74:G74)</f>
        <v>11683.188612002199</v>
      </c>
    </row>
    <row r="75" spans="1:8" ht="16.95" customHeight="1" x14ac:dyDescent="0.3">
      <c r="A75" s="6"/>
      <c r="B75" s="9"/>
      <c r="C75" s="9" t="s">
        <v>67</v>
      </c>
      <c r="D75" s="20">
        <f>D74</f>
        <v>9010.9600137736415</v>
      </c>
      <c r="E75" s="20">
        <f>E74</f>
        <v>588.84168620839637</v>
      </c>
      <c r="F75" s="20">
        <f>F74</f>
        <v>0</v>
      </c>
      <c r="G75" s="20">
        <f>G74</f>
        <v>2083.3869120201621</v>
      </c>
      <c r="H75" s="20">
        <f>SUM(D75:G75)</f>
        <v>11683.188612002199</v>
      </c>
    </row>
    <row r="76" spans="1:8" ht="16.95" customHeight="1" x14ac:dyDescent="0.3">
      <c r="A76" s="6"/>
      <c r="B76" s="9"/>
      <c r="C76" s="9" t="s">
        <v>66</v>
      </c>
      <c r="D76" s="20">
        <f>D75 + D72</f>
        <v>54065.760082641849</v>
      </c>
      <c r="E76" s="20">
        <f>E75 + E72</f>
        <v>3533.0501172503782</v>
      </c>
      <c r="F76" s="20">
        <f>F75 + F72</f>
        <v>0</v>
      </c>
      <c r="G76" s="20">
        <f>G75 + G72</f>
        <v>12500.321472120972</v>
      </c>
      <c r="H76" s="20">
        <f>SUM(D76:G76)</f>
        <v>70099.131672013202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10892.681791653</v>
      </c>
      <c r="E13" s="19">
        <v>741.80666278697004</v>
      </c>
      <c r="F13" s="19">
        <v>0</v>
      </c>
      <c r="G13" s="19">
        <v>0</v>
      </c>
      <c r="H13" s="19">
        <v>11634.488454439999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10892.681791653</v>
      </c>
      <c r="E14" s="19">
        <v>741.80666278697004</v>
      </c>
      <c r="F14" s="19">
        <v>0</v>
      </c>
      <c r="G14" s="19">
        <v>0</v>
      </c>
      <c r="H14" s="19">
        <v>11634.488454439999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89</v>
      </c>
      <c r="D13" s="19">
        <v>0</v>
      </c>
      <c r="E13" s="19">
        <v>0</v>
      </c>
      <c r="F13" s="19">
        <v>0</v>
      </c>
      <c r="G13" s="19">
        <v>35.376770803550997</v>
      </c>
      <c r="H13" s="19">
        <v>35.376770803550997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35.376770803550997</v>
      </c>
      <c r="H14" s="19">
        <v>35.376770803550997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4" sqref="B14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670.61796808155998</v>
      </c>
      <c r="H13" s="19">
        <v>670.61796808155998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670.61796808155998</v>
      </c>
      <c r="H14" s="19">
        <v>670.61796808155998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A2" zoomScale="90" zoomScaleNormal="90" workbookViewId="0">
      <selection activeCell="C16" sqref="C15:C16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91</v>
      </c>
      <c r="C13" s="25" t="s">
        <v>65</v>
      </c>
      <c r="D13" s="19">
        <v>0</v>
      </c>
      <c r="E13" s="19">
        <v>0</v>
      </c>
      <c r="F13" s="19">
        <v>0</v>
      </c>
      <c r="G13" s="19">
        <v>4943.0222743523</v>
      </c>
      <c r="H13" s="19">
        <v>4943.0222743523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4943.0222743523</v>
      </c>
      <c r="H14" s="19">
        <v>4943.0222743523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30318.070588235001</v>
      </c>
      <c r="E13" s="19">
        <v>1989.3176470588</v>
      </c>
      <c r="F13" s="19">
        <v>0</v>
      </c>
      <c r="G13" s="19">
        <v>0</v>
      </c>
      <c r="H13" s="19">
        <v>32307.388235294002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30318.070588235001</v>
      </c>
      <c r="E14" s="19">
        <v>1989.3176470588</v>
      </c>
      <c r="F14" s="19">
        <v>0</v>
      </c>
      <c r="G14" s="19">
        <v>0</v>
      </c>
      <c r="H14" s="19">
        <v>32307.388235294002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165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49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84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44.954411764706002</v>
      </c>
      <c r="H13" s="19">
        <v>44.954411764706002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44.954411764706002</v>
      </c>
      <c r="H14" s="19">
        <v>44.954411764706002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27-02-01</vt:lpstr>
      <vt:lpstr>ОСР 27-09-01</vt:lpstr>
      <vt:lpstr>ОСР 27-12-01</vt:lpstr>
      <vt:lpstr>ОСР 6-07-01</vt:lpstr>
      <vt:lpstr>ОСР 6-12-01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2025-11-19T08:28:48Z</dcterms:modified>
</cp:coreProperties>
</file>